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FFD58B9F-0E56-4887-B5A0-84737C6F8056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D24" i="418" l="1"/>
  <c r="F24" i="418"/>
  <c r="H12" i="407"/>
  <c r="H14" i="407"/>
  <c r="F20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G27" i="418" s="1"/>
  <c r="G26" i="35" s="1"/>
  <c r="G35" i="35" s="1"/>
  <c r="F24" i="419"/>
  <c r="F32" i="419" s="1"/>
  <c r="C20" i="419"/>
  <c r="G20" i="419" s="1"/>
  <c r="G24" i="419" s="1"/>
  <c r="G32" i="419" s="1"/>
  <c r="F25" i="418"/>
  <c r="F26" i="418" s="1"/>
  <c r="E25" i="418"/>
  <c r="E27" i="418" s="1"/>
  <c r="E26" i="35" s="1"/>
  <c r="E35" i="35" s="1"/>
  <c r="F23" i="418"/>
  <c r="E23" i="418"/>
  <c r="D22" i="418"/>
  <c r="G20" i="412"/>
  <c r="G22" i="412" s="1"/>
  <c r="G30" i="412" s="1"/>
  <c r="G23" i="35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 s="1"/>
  <c r="E77" i="35" s="1"/>
  <c r="D63" i="35"/>
  <c r="D69" i="35" s="1"/>
  <c r="G62" i="35"/>
  <c r="G76" i="35"/>
  <c r="G101" i="35"/>
  <c r="F62" i="35"/>
  <c r="F76" i="35" s="1"/>
  <c r="F101" i="35"/>
  <c r="E62" i="35"/>
  <c r="D62" i="35"/>
  <c r="D68" i="35" s="1"/>
  <c r="G61" i="35"/>
  <c r="G75" i="35" s="1"/>
  <c r="G100" i="35"/>
  <c r="F61" i="35"/>
  <c r="F75" i="35" s="1"/>
  <c r="F100" i="35"/>
  <c r="E61" i="35"/>
  <c r="E67" i="35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/>
  <c r="H93" i="35"/>
  <c r="E68" i="35"/>
  <c r="E76" i="35" s="1"/>
  <c r="H62" i="35"/>
  <c r="D70" i="35"/>
  <c r="H70" i="35" s="1"/>
  <c r="H90" i="35"/>
  <c r="D20" i="412"/>
  <c r="D22" i="412" s="1"/>
  <c r="E24" i="418"/>
  <c r="H24" i="418"/>
  <c r="D76" i="35" l="1"/>
  <c r="H68" i="35"/>
  <c r="F22" i="412"/>
  <c r="H22" i="412" s="1"/>
  <c r="H30" i="412" s="1"/>
  <c r="H20" i="412"/>
  <c r="E26" i="418"/>
  <c r="H48" i="35"/>
  <c r="H22" i="418"/>
  <c r="H16" i="407"/>
  <c r="H63" i="35"/>
  <c r="E75" i="35"/>
  <c r="H23" i="418"/>
  <c r="G60" i="35"/>
  <c r="G74" i="35" s="1"/>
  <c r="G24" i="35"/>
  <c r="G58" i="35" s="1"/>
  <c r="G72" i="35" s="1"/>
  <c r="H76" i="35"/>
  <c r="E24" i="35"/>
  <c r="E58" i="35" s="1"/>
  <c r="E60" i="35"/>
  <c r="D23" i="35"/>
  <c r="D30" i="412"/>
  <c r="D77" i="35"/>
  <c r="H77" i="35" s="1"/>
  <c r="H69" i="35"/>
  <c r="F23" i="35"/>
  <c r="F30" i="412"/>
  <c r="D27" i="418"/>
  <c r="E30" i="412"/>
  <c r="F27" i="418"/>
  <c r="F26" i="35" s="1"/>
  <c r="F35" i="35" s="1"/>
  <c r="H25" i="418"/>
  <c r="H26" i="418" s="1"/>
  <c r="E78" i="35"/>
  <c r="D78" i="35"/>
  <c r="H78" i="35" s="1"/>
  <c r="D67" i="35"/>
  <c r="H67" i="35" s="1"/>
  <c r="D75" i="35" l="1"/>
  <c r="H75" i="35" s="1"/>
  <c r="H27" i="418"/>
  <c r="D26" i="35"/>
  <c r="D60" i="35" s="1"/>
  <c r="E72" i="35"/>
  <c r="E66" i="35"/>
  <c r="E71" i="35" s="1"/>
  <c r="E74" i="35"/>
  <c r="F24" i="35"/>
  <c r="F58" i="35" s="1"/>
  <c r="F72" i="35" s="1"/>
  <c r="F83" i="35" s="1"/>
  <c r="F92" i="35" s="1"/>
  <c r="F60" i="35"/>
  <c r="F74" i="35" s="1"/>
  <c r="D24" i="35"/>
  <c r="H23" i="35"/>
  <c r="F95" i="35" l="1"/>
  <c r="F96" i="35" s="1"/>
  <c r="F97" i="35" s="1"/>
  <c r="H60" i="35"/>
  <c r="E80" i="35"/>
  <c r="E82" i="35" s="1"/>
  <c r="E83" i="35"/>
  <c r="E92" i="35" s="1"/>
  <c r="H24" i="35"/>
  <c r="D35" i="35"/>
  <c r="H26" i="35"/>
  <c r="C16" i="406" l="1"/>
  <c r="F105" i="35"/>
  <c r="F106" i="35"/>
  <c r="E95" i="35"/>
  <c r="E96" i="35" s="1"/>
  <c r="E97" i="35" s="1"/>
  <c r="H35" i="35"/>
  <c r="H58" i="35" s="1"/>
  <c r="D58" i="35"/>
  <c r="E105" i="35" l="1"/>
  <c r="E106" i="35"/>
  <c r="D66" i="35"/>
  <c r="D71" i="35" l="1"/>
  <c r="D72" i="35" s="1"/>
  <c r="H66" i="35"/>
  <c r="H71" i="35" s="1"/>
  <c r="D74" i="35"/>
  <c r="H74" i="35" s="1"/>
  <c r="D80" i="35" l="1"/>
  <c r="H72" i="35"/>
  <c r="G81" i="35"/>
  <c r="H81" i="35" l="1"/>
  <c r="G82" i="35"/>
  <c r="G83" i="35" s="1"/>
  <c r="H80" i="35"/>
  <c r="D82" i="35"/>
  <c r="H82" i="35" l="1"/>
  <c r="D83" i="35"/>
  <c r="H83" i="35" l="1"/>
  <c r="D92" i="35"/>
  <c r="D95" i="35" l="1"/>
  <c r="D96" i="35" s="1"/>
  <c r="D97" i="35" s="1"/>
  <c r="G85" i="35"/>
  <c r="G86" i="35"/>
  <c r="H86" i="35" s="1"/>
  <c r="G89" i="35"/>
  <c r="H85" i="35" l="1"/>
  <c r="H87" i="35" s="1"/>
  <c r="G87" i="35"/>
  <c r="C15" i="406"/>
  <c r="D106" i="35"/>
  <c r="D105" i="35"/>
  <c r="G91" i="35"/>
  <c r="H89" i="35"/>
  <c r="H91" i="35" s="1"/>
  <c r="C17" i="406" s="1"/>
  <c r="G92" i="35" l="1"/>
  <c r="G99" i="35"/>
  <c r="G95" i="35" l="1"/>
  <c r="G96" i="35" s="1"/>
  <c r="G97" i="35"/>
  <c r="H92" i="35"/>
  <c r="H95" i="35" l="1"/>
  <c r="H96" i="35" s="1"/>
  <c r="H97" i="35" s="1"/>
  <c r="C18" i="406"/>
  <c r="C19" i="406" s="1"/>
  <c r="G105" i="35"/>
  <c r="G106" i="35" s="1"/>
  <c r="H105" i="35" l="1"/>
  <c r="H106" i="35" s="1"/>
  <c r="C23" i="406"/>
  <c r="C24" i="406" s="1"/>
  <c r="C21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<sst xmlns="http://schemas.openxmlformats.org/spreadsheetml/2006/main" count="457" uniqueCount="254">
  <si>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</si>
  <si>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</si>
  <si>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</si>
  <si>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</si>
  <si>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</si>
  <si>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</si>
  <si>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</si>
  <si>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</si>
  <si>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</si>
  <si>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</si>
  <si>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</si>
  <si>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</si>
  <si>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</si>
  <si>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</si>
  <si>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</si>
  <si>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</si>
  <si>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</si>
  <si>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</si>
  <si>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</si>
  <si>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</si>
  <si>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</si>
  <si>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</si>
  <si>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</si>
  <si>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</si>
  <si>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</si>
  <si>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</si>
  <si>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</si>
  <si>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</si>
  <si>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</si>
  <si>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</si>
  <si>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</si>
  <si>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</si>
  <si>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</si>
  <si>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</si>
  <si>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</si>
  <si>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</si>
  <si>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</si>
  <si>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</si>
  <si>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</si>
  <si>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</si>
  <si>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</si>
  <si>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</si>
  <si>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</si>
  <si>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</si>
  <si>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</si>
  <si>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</si>
  <si>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</si>
  <si>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</si>
  <si>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</si>
  <si>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</si>
  <si>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</si>
  <si>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</si>
  <si>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</si>
  <si>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</si>
  <si>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</si>
  <si>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</si>
  <si>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</si>
  <si>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</si>
  <si>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</si>
  <si>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</si>
  <si>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</si>
  <si>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</si>
  <si>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</si>
  <si>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</si>
  <si>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</si>
  <si>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</si>
  <si>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</si>
  <si>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</si>
  <si>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</si>
  <si>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</si>
  <si>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</si>
  <si>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</si>
  <si>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</si>
  <si>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</si>
  <si>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</si>
  <si>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</si>
  <si>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</si>
  <si>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</si>
  <si>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</si>
  <si>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</si>
  <si>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</si>
  <si>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</si>
  <si>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</si>
  <si>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</si>
  <si>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</si>
  <si>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</si>
  <si>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</si>
  <si>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</si>
  <si>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</si>
  <si>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</si>
  <si>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</si>
  <si>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</si>
  <si>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</si>
  <si>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</si>
  <si>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</si>
  <si>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</si>
  <si>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</si>
  <si>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</si>
  <si>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</si>
  <si>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</si>
  <si>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</si>
  <si>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</si>
  <si>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</si>
  <si>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</si>
  <si>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</si>
  <si>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</si>
  <si>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</si>
  <si>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</si>
  <si>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</si>
  <si>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</si>
  <si>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</si>
  <si>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</si>
  <si>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</si>
  <si>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</si>
  <si>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</si>
  <si>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</si>
  <si>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</si>
  <si>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</si>
  <si>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</si>
  <si>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</si>
  <si>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</si>
  <si>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</si>
  <si>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</si>
  <si>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</si>
  <si>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</si>
  <si>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</si>
  <si>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</si>
  <si>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</si>
  <si>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</si>
  <si>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</si>
  <si>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</si>
  <si>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</si>
  <si>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</si>
  <si>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</si>
  <si>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</si>
  <si>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</si>
  <si>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</si>
  <si>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</si>
  <si>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</si>
  <si>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</si>
  <si>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</si>
  <si>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</si>
  <si>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</si>
  <si>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</si>
  <si>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</si>
  <si>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</si>
  <si>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</si>
  <si>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</si>
  <si>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</si>
  <si>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</si>
  <si>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</si>
  <si>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</si>
  <si>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</si>
  <si>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</si>
  <si>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</si>
  <si>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</si>
  <si>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</si>
  <si>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</si>
  <si>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</si>
  <si>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</si>
  <si>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</si>
  <si>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</si>
  <si>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</si>
  <si>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</si>
  <si>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</si>
  <si>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</si>
  <si>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</si>
  <si>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</si>
  <si>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</si>
  <si>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</si>
  <si>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</si>
  <si>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</si>
  <si>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</si>
  <si>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</si>
  <si>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</si>
  <si>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</si>
  <si>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</si>
  <si>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</si>
  <si>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</si>
  <si>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</si>
  <si>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</si>
  <si>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</si>
  <si>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</si>
  <si>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</si>
  <si>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</si>
  <si>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</si>
  <si>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</si>
  <si>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</si>
  <si>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</si>
  <si>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</si>
  <si>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</si>
  <si>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</si>
  <si>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</si>
  <si>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</si>
  <si>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</si>
  <si>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</si>
  <si>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</si>
  <si>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</si>
  <si>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</si>
  <si>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</si>
  <si>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</si>
  <si>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</si>
  <si>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</si>
  <si>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</si>
  <si>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</si>
  <si>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</si>
  <si>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</si>
  <si>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</si>
  <si>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</si>
  <si>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</si>
  <si>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</si>
  <si>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</si>
  <si>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</si>
  <si>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</si>
  <si>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</si>
  <si>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</si>
  <si>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</si>
  <si>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</si>
  <si>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</si>
  <si>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</si>
  <si>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</si>
  <si>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</si>
  <si>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</si>
  <si>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</si>
  <si>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</si>
  <si>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</si>
  <si>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</si>
  <si>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</si>
  <si>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</si>
  <si>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</si>
  <si>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</si>
  <si>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</si>
  <si>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</si>
  <si>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</si>
  <si>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</si>
  <si>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</si>
  <si>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</si>
  <si>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</si>
  <si>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</si>
  <si>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</si>
  <si>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</si>
  <si>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</si>
  <si>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</si>
  <si>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</si>
  <si>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</si>
  <si>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</si>
  <si>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</si>
  <si>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</si>
  <si>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</si>
  <si>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</si>
  <si>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</si>
  <si>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</si>
  <si>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000-32-1-06.10-0003</t>
  </si>
  <si>
    <t>Создание системы охранно-пожарной сигнализации производственного дома Лехтинского участка по обслуживанию распредсетей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</si>
</sst>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8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C28"/>
  <sheetViews>
    <sheetView tabSelected="1" workbookViewId="0">
      <selection activeCell="C22" sqref="C22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</cols>
  <sheetData>
    <row r="4" spans="1:3" ht="14.25" x14ac:dyDescent="0.2">
      <c r="A4" s="181"/>
      <c r="B4" s="181"/>
      <c r="C4" s="181"/>
    </row>
    <row r="5" spans="1:3" ht="15" x14ac:dyDescent="0.2">
      <c r="A5" s="17"/>
      <c r="B5" s="17"/>
      <c r="C5" s="17"/>
    </row>
    <row r="6" spans="1:3" ht="15.75" x14ac:dyDescent="0.2">
      <c r="A6" s="179" t="s">
        <v>32</v>
      </c>
      <c r="B6" s="179"/>
      <c r="C6" s="179"/>
    </row>
    <row r="7" spans="1:3" ht="15" x14ac:dyDescent="0.2">
      <c r="A7" s="17"/>
      <c r="B7" s="24" t="s">
        <v>111</v>
      </c>
      <c r="C7" s="24" t="s">
        <v>252</v>
      </c>
    </row>
    <row r="8" spans="1:3" ht="36" customHeight="1" x14ac:dyDescent="0.2">
      <c r="A8" s="178" t="s">
        <v>253</v>
      </c>
      <c r="B8" s="178"/>
      <c r="C8" s="178"/>
    </row>
    <row r="9" spans="1:3" ht="15" customHeight="1" x14ac:dyDescent="0.2">
      <c r="A9" s="180" t="s">
        <v>10</v>
      </c>
      <c r="B9" s="180"/>
      <c r="C9" s="180"/>
    </row>
    <row r="10" spans="1:3" ht="15" x14ac:dyDescent="0.2">
      <c r="A10" s="17"/>
      <c r="B10" s="17"/>
      <c r="C10" s="17"/>
    </row>
    <row r="11" spans="1:3" ht="15" x14ac:dyDescent="0.2">
      <c r="A11" s="17"/>
      <c r="B11" s="17"/>
      <c r="C11" s="17"/>
    </row>
    <row r="12" spans="1:3" ht="28.5" x14ac:dyDescent="0.2">
      <c r="A12" s="22" t="s">
        <v>0</v>
      </c>
      <c r="B12" s="22" t="s">
        <v>31</v>
      </c>
      <c r="C12" s="22" t="s">
        <v>30</v>
      </c>
    </row>
    <row r="13" spans="1:3" ht="14.25" x14ac:dyDescent="0.2">
      <c r="A13" s="22">
        <v>1</v>
      </c>
      <c r="B13" s="22">
        <v>2</v>
      </c>
      <c r="C13" s="22">
        <v>3</v>
      </c>
    </row>
    <row r="14" spans="1:3" x14ac:dyDescent="0.2">
      <c r="A14" s="19">
        <v>1</v>
      </c>
      <c r="B14" s="18" t="s">
        <v>29</v>
      </c>
      <c r="C14" s="21"/>
    </row>
    <row r="15" spans="1:3" x14ac:dyDescent="0.2">
      <c r="A15" s="19">
        <v>1.1000000000000001</v>
      </c>
      <c r="B15" s="20" t="s">
        <v>28</v>
      </c>
      <c r="C15" s="70">
        <f>'ССР 4 кв. 2015 '!D97</f>
        <v>83160.499222604936</v>
      </c>
    </row>
    <row r="16" spans="1:3" x14ac:dyDescent="0.2">
      <c r="A16" s="19">
        <v>1.2</v>
      </c>
      <c r="B16" s="18" t="s">
        <v>27</v>
      </c>
      <c r="C16" s="48">
        <f>'ССР 4 кв. 2015 '!F97</f>
        <v>14374.764081632655</v>
      </c>
    </row>
    <row r="17" spans="1:3" x14ac:dyDescent="0.2">
      <c r="A17" s="19">
        <v>1.3</v>
      </c>
      <c r="B17" s="18" t="s">
        <v>26</v>
      </c>
      <c r="C17" s="70">
        <f>'ССР 4 кв. 2015 '!H91</f>
        <v>4818.5942677983676</v>
      </c>
    </row>
    <row r="18" spans="1:3" x14ac:dyDescent="0.2">
      <c r="A18" s="19">
        <v>1.4</v>
      </c>
      <c r="B18" s="18" t="s">
        <v>25</v>
      </c>
      <c r="C18" s="70">
        <f>'ССР 4 кв. 2015 '!G97-C17</f>
        <v>5286.9850823753695</v>
      </c>
    </row>
    <row r="19" spans="1:3" ht="24" x14ac:dyDescent="0.2">
      <c r="A19" s="19"/>
      <c r="B19" s="18" t="s">
        <v>251</v>
      </c>
      <c r="C19" s="71">
        <f>SUM(C15:C18)</f>
        <v>107640.84265441133</v>
      </c>
    </row>
    <row r="20" spans="1:3" ht="33.75" hidden="1" x14ac:dyDescent="0.2">
      <c r="A20" s="19"/>
      <c r="B20" s="46" t="s">
        <v>201</v>
      </c>
      <c r="C20" s="45">
        <v>1</v>
      </c>
    </row>
    <row r="21" spans="1:3" ht="24" hidden="1" x14ac:dyDescent="0.2">
      <c r="A21" s="19"/>
      <c r="B21" s="18" t="s">
        <v>199</v>
      </c>
      <c r="C21" s="71">
        <f>C19*C20</f>
        <v>107640.84265441133</v>
      </c>
    </row>
    <row r="22" spans="1:3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3" ht="24" x14ac:dyDescent="0.2">
      <c r="A23" s="19"/>
      <c r="B23" s="18" t="s">
        <v>57</v>
      </c>
      <c r="C23" s="48">
        <f>C19*C22</f>
        <v>152310.17864172062</v>
      </c>
    </row>
    <row r="24" spans="1:3" x14ac:dyDescent="0.2">
      <c r="A24" s="19">
        <v>2</v>
      </c>
      <c r="B24" s="18" t="s">
        <v>24</v>
      </c>
      <c r="C24" s="70">
        <f>C23</f>
        <v>152310.17864172062</v>
      </c>
    </row>
    <row r="25" spans="1:3" x14ac:dyDescent="0.2">
      <c r="A25" s="19">
        <v>2.1</v>
      </c>
      <c r="B25" s="18" t="s">
        <v>23</v>
      </c>
      <c r="C25" s="70">
        <f>C24*0.2</f>
        <v>30462.035728344126</v>
      </c>
    </row>
    <row r="26" spans="1:3" ht="24" x14ac:dyDescent="0.2">
      <c r="A26" s="19">
        <v>3</v>
      </c>
      <c r="B26" s="18" t="s">
        <v>58</v>
      </c>
      <c r="C26" s="175">
        <f>C24+C25</f>
        <v>182772.21437006473</v>
      </c>
    </row>
    <row r="27" spans="1:3" ht="15" x14ac:dyDescent="0.2">
      <c r="A27" s="17"/>
      <c r="B27" s="16"/>
      <c r="C27" s="17"/>
    </row>
    <row r="28" spans="1:3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сигнализации производственного дома Лехтинского участка по обслуживанию распредсетей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4" t="s">
        <v>203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2" t="s">
        <v>63</v>
      </c>
      <c r="B25" s="193"/>
      <c r="C25" s="193"/>
      <c r="D25" s="193"/>
      <c r="E25" s="193"/>
      <c r="F25" s="193"/>
      <c r="G25" s="193"/>
      <c r="H25" s="193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76370.979591836731</v>
      </c>
      <c r="E26" s="161">
        <f>'Объектный сметный расчет 2-12'!E27</f>
        <v>0</v>
      </c>
      <c r="F26" s="161">
        <f>'Объектный сметный расчет 2-12'!F27</f>
        <v>13956.081632653062</v>
      </c>
      <c r="G26" s="161">
        <f>'Объектный сметный расчет 2-12'!G27</f>
        <v>0</v>
      </c>
      <c r="H26" s="161">
        <f>SUM(D26:G26)</f>
        <v>90327.061224489793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76370.979591836731</v>
      </c>
      <c r="E35" s="161">
        <f>E26</f>
        <v>0</v>
      </c>
      <c r="F35" s="161">
        <f>F26</f>
        <v>13956.081632653062</v>
      </c>
      <c r="G35" s="161">
        <f>G26</f>
        <v>0</v>
      </c>
      <c r="H35" s="161">
        <f>SUM(D35:G35)</f>
        <v>90327.061224489793</v>
      </c>
    </row>
    <row r="36" spans="1:8" ht="19.7" hidden="1" customHeight="1" x14ac:dyDescent="0.2">
      <c r="A36" s="192" t="s">
        <v>66</v>
      </c>
      <c r="B36" s="193"/>
      <c r="C36" s="193"/>
      <c r="D36" s="193"/>
      <c r="E36" s="193"/>
      <c r="F36" s="193"/>
      <c r="G36" s="193"/>
      <c r="H36" s="193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2" t="s">
        <v>68</v>
      </c>
      <c r="B49" s="193"/>
      <c r="C49" s="193"/>
      <c r="D49" s="193"/>
      <c r="E49" s="193"/>
      <c r="F49" s="193"/>
      <c r="G49" s="193"/>
      <c r="H49" s="193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2" t="s">
        <v>70</v>
      </c>
      <c r="B54" s="193"/>
      <c r="C54" s="193"/>
      <c r="D54" s="193"/>
      <c r="E54" s="193"/>
      <c r="F54" s="193"/>
      <c r="G54" s="193"/>
      <c r="H54" s="193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76370.979591836731</v>
      </c>
      <c r="E58" s="161">
        <f>E35+E24</f>
        <v>0</v>
      </c>
      <c r="F58" s="161">
        <f>F35+F24</f>
        <v>13956.081632653062</v>
      </c>
      <c r="G58" s="161">
        <f>G35+G24</f>
        <v>0</v>
      </c>
      <c r="H58" s="161">
        <f>H35+H24</f>
        <v>90327.061224489793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2" t="s">
        <v>18</v>
      </c>
      <c r="B65" s="193"/>
      <c r="C65" s="193"/>
      <c r="D65" s="193"/>
      <c r="E65" s="193"/>
      <c r="F65" s="193"/>
      <c r="G65" s="193"/>
      <c r="H65" s="193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2382.7745632653059</v>
      </c>
      <c r="E66" s="161">
        <f>E58*0.025</f>
        <v>0</v>
      </c>
      <c r="F66" s="161"/>
      <c r="G66" s="161"/>
      <c r="H66" s="161">
        <f>SUM(D66:G66)</f>
        <v>2382.7745632653059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2382.7745632653059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2382.7745632653059</v>
      </c>
    </row>
    <row r="72" spans="1:8" x14ac:dyDescent="0.2">
      <c r="A72" s="159"/>
      <c r="B72" s="160"/>
      <c r="C72" s="160" t="s">
        <v>19</v>
      </c>
      <c r="D72" s="161">
        <f>D58+D71</f>
        <v>78753.75415510204</v>
      </c>
      <c r="E72" s="161">
        <f>E58+E71</f>
        <v>0</v>
      </c>
      <c r="F72" s="161">
        <f>F58+F71</f>
        <v>13956.081632653062</v>
      </c>
      <c r="G72" s="161">
        <f>G58+G71</f>
        <v>0</v>
      </c>
      <c r="H72" s="161">
        <f>SUM(D72:G72)</f>
        <v>92709.835787755103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2" t="s">
        <v>20</v>
      </c>
      <c r="B79" s="192"/>
      <c r="C79" s="192"/>
      <c r="D79" s="192"/>
      <c r="E79" s="192"/>
      <c r="F79" s="192"/>
      <c r="G79" s="192"/>
      <c r="H79" s="192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1984.5946047085715</v>
      </c>
      <c r="E80" s="161">
        <f>E72*3.19%</f>
        <v>0</v>
      </c>
      <c r="F80" s="161"/>
      <c r="G80" s="161"/>
      <c r="H80" s="161">
        <f>SUM(D80:G80)</f>
        <v>1984.5946047085715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1677.4549635036735</v>
      </c>
      <c r="H81" s="161">
        <f>SUM(D81:G81)</f>
        <v>1677.4549635036735</v>
      </c>
    </row>
    <row r="82" spans="1:8" x14ac:dyDescent="0.2">
      <c r="A82" s="159"/>
      <c r="B82" s="160"/>
      <c r="C82" s="160" t="s">
        <v>86</v>
      </c>
      <c r="D82" s="161">
        <f>SUM(D80:D81)</f>
        <v>1984.5946047085715</v>
      </c>
      <c r="E82" s="161">
        <f>SUM(E80:E81)</f>
        <v>0</v>
      </c>
      <c r="F82" s="161">
        <f>SUM(F80:F81)</f>
        <v>0</v>
      </c>
      <c r="G82" s="161">
        <f>SUM(G80:G81)</f>
        <v>1677.4549635036735</v>
      </c>
      <c r="H82" s="161">
        <f>SUM(D82:G82)</f>
        <v>3662.049568212245</v>
      </c>
    </row>
    <row r="83" spans="1:8" x14ac:dyDescent="0.2">
      <c r="A83" s="159"/>
      <c r="B83" s="160"/>
      <c r="C83" s="160" t="s">
        <v>11</v>
      </c>
      <c r="D83" s="161">
        <f>D72+D82</f>
        <v>80738.348759810615</v>
      </c>
      <c r="E83" s="161">
        <f>E72+E82</f>
        <v>0</v>
      </c>
      <c r="F83" s="161">
        <f>F72+F82</f>
        <v>13956.081632653062</v>
      </c>
      <c r="G83" s="161">
        <f>G72+G82</f>
        <v>1677.4549635036735</v>
      </c>
      <c r="H83" s="161">
        <f>SUM(D83:G83)</f>
        <v>96371.885355967344</v>
      </c>
    </row>
    <row r="84" spans="1:8" ht="19.7" customHeight="1" x14ac:dyDescent="0.2">
      <c r="A84" s="192" t="s">
        <v>87</v>
      </c>
      <c r="B84" s="192"/>
      <c r="C84" s="192"/>
      <c r="D84" s="192"/>
      <c r="E84" s="192"/>
      <c r="F84" s="192"/>
      <c r="G84" s="192"/>
      <c r="H84" s="19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2062.3583466177015</v>
      </c>
      <c r="H85" s="161">
        <f>SUM(D85:G85)</f>
        <v>2062.3583466177015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1252.8345096275757</v>
      </c>
      <c r="H86" s="161">
        <f>G86</f>
        <v>1252.8345096275757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3315.1928562452772</v>
      </c>
      <c r="H87" s="161">
        <f>H85+H86</f>
        <v>3315.1928562452772</v>
      </c>
    </row>
    <row r="88" spans="1:8" ht="19.7" customHeight="1" x14ac:dyDescent="0.2">
      <c r="A88" s="192" t="s">
        <v>13</v>
      </c>
      <c r="B88" s="192"/>
      <c r="C88" s="192"/>
      <c r="D88" s="192"/>
      <c r="E88" s="192"/>
      <c r="F88" s="192"/>
      <c r="G88" s="192"/>
      <c r="H88" s="19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4818.5942677983676</v>
      </c>
      <c r="H89" s="161">
        <f>SUM(D89:G89)</f>
        <v>4818.5942677983676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4818.5942677983676</v>
      </c>
      <c r="H91" s="161">
        <f>SUM(H89:H89)</f>
        <v>4818.5942677983676</v>
      </c>
    </row>
    <row r="92" spans="1:8" x14ac:dyDescent="0.2">
      <c r="A92" s="159"/>
      <c r="B92" s="160"/>
      <c r="C92" s="160" t="s">
        <v>14</v>
      </c>
      <c r="D92" s="161">
        <f>D83</f>
        <v>80738.348759810615</v>
      </c>
      <c r="E92" s="161">
        <f>E83</f>
        <v>0</v>
      </c>
      <c r="F92" s="161">
        <f>F83</f>
        <v>13956.081632653062</v>
      </c>
      <c r="G92" s="161">
        <f>G87+G83+G91</f>
        <v>9811.2420875473181</v>
      </c>
      <c r="H92" s="161">
        <f>SUM(D92:G92)</f>
        <v>104505.672480011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2" t="s">
        <v>15</v>
      </c>
      <c r="B94" s="192"/>
      <c r="C94" s="192"/>
      <c r="D94" s="192"/>
      <c r="E94" s="192"/>
      <c r="F94" s="192"/>
      <c r="G94" s="192"/>
      <c r="H94" s="192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2422.1504627943182</v>
      </c>
      <c r="E95" s="161">
        <f>E92*0.03</f>
        <v>0</v>
      </c>
      <c r="F95" s="161">
        <f>F92*0.03</f>
        <v>418.68244897959187</v>
      </c>
      <c r="G95" s="161">
        <f>G92*0.03</f>
        <v>294.33726262641954</v>
      </c>
      <c r="H95" s="161">
        <f>H92*0.03</f>
        <v>3135.1701744003299</v>
      </c>
    </row>
    <row r="96" spans="1:8" x14ac:dyDescent="0.2">
      <c r="A96" s="159"/>
      <c r="B96" s="160"/>
      <c r="C96" s="160" t="s">
        <v>93</v>
      </c>
      <c r="D96" s="161">
        <f>D95</f>
        <v>2422.1504627943182</v>
      </c>
      <c r="E96" s="161">
        <f>E95</f>
        <v>0</v>
      </c>
      <c r="F96" s="161">
        <f>F95</f>
        <v>418.68244897959187</v>
      </c>
      <c r="G96" s="161">
        <f>G95</f>
        <v>294.33726262641954</v>
      </c>
      <c r="H96" s="161">
        <f>H95</f>
        <v>3135.1701744003299</v>
      </c>
    </row>
    <row r="97" spans="1:8" x14ac:dyDescent="0.2">
      <c r="A97" s="168"/>
      <c r="B97" s="169"/>
      <c r="C97" s="169" t="s">
        <v>94</v>
      </c>
      <c r="D97" s="170">
        <f>D92+D96</f>
        <v>83160.499222604936</v>
      </c>
      <c r="E97" s="170">
        <f>E92+E96</f>
        <v>0</v>
      </c>
      <c r="F97" s="170">
        <f>F92+F96</f>
        <v>14374.764081632655</v>
      </c>
      <c r="G97" s="170">
        <f>G92+G96</f>
        <v>10105.579350173737</v>
      </c>
      <c r="H97" s="170">
        <f>H92+H96</f>
        <v>107640.84265441133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2" t="s">
        <v>53</v>
      </c>
      <c r="B104" s="192"/>
      <c r="C104" s="192"/>
      <c r="D104" s="192"/>
      <c r="E104" s="192"/>
      <c r="F104" s="192"/>
      <c r="G104" s="192"/>
      <c r="H104" s="192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14968.889860068888</v>
      </c>
      <c r="E105" s="161">
        <f>E97*0.18</f>
        <v>0</v>
      </c>
      <c r="F105" s="161">
        <f>F97*0.18</f>
        <v>2587.4575346938777</v>
      </c>
      <c r="G105" s="161">
        <f>G97*0.18</f>
        <v>1819.0042830312725</v>
      </c>
      <c r="H105" s="161">
        <f>H97*0.18</f>
        <v>19375.351677794039</v>
      </c>
    </row>
    <row r="106" spans="1:8" ht="14.25" x14ac:dyDescent="0.2">
      <c r="A106" s="173"/>
      <c r="B106" s="164"/>
      <c r="C106" s="174" t="s">
        <v>95</v>
      </c>
      <c r="D106" s="170">
        <f>D97+D105</f>
        <v>98129.389082673821</v>
      </c>
      <c r="E106" s="170">
        <f>E97+E105</f>
        <v>0</v>
      </c>
      <c r="F106" s="170">
        <f>F97+F105</f>
        <v>16962.221616326533</v>
      </c>
      <c r="G106" s="170">
        <f>G97+G105</f>
        <v>11924.583633205009</v>
      </c>
      <c r="H106" s="170">
        <f>H97+H105</f>
        <v>127016.19433220537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30" sqref="N30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'Сводка затрат'!A8</f>
        <v>Создание системы охранно-пожарной сигнализации производственного дома Лехтинского участка по обслуживанию распредсетей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116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9.9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  <c r="H14" s="195"/>
    </row>
    <row r="15" spans="1:8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08"/>
      <c r="C16" s="208"/>
      <c r="D16" s="199"/>
      <c r="E16" s="199"/>
      <c r="F16" s="199"/>
      <c r="G16" s="199"/>
      <c r="H16" s="199"/>
    </row>
    <row r="17" spans="1:8" x14ac:dyDescent="0.2">
      <c r="A17" s="199"/>
      <c r="B17" s="208"/>
      <c r="C17" s="208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6" t="s">
        <v>45</v>
      </c>
      <c r="B19" s="197"/>
      <c r="C19" s="197"/>
      <c r="D19" s="197"/>
      <c r="E19" s="197"/>
      <c r="F19" s="197"/>
      <c r="G19" s="197"/>
      <c r="H19" s="198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2" t="s">
        <v>47</v>
      </c>
      <c r="B23" s="203"/>
      <c r="C23" s="203"/>
      <c r="D23" s="203"/>
      <c r="E23" s="203"/>
      <c r="F23" s="203"/>
      <c r="G23" s="203"/>
      <c r="H23" s="203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2" t="s">
        <v>49</v>
      </c>
      <c r="B25" s="203"/>
      <c r="C25" s="203"/>
      <c r="D25" s="203"/>
      <c r="E25" s="203"/>
      <c r="F25" s="203"/>
      <c r="G25" s="203"/>
      <c r="H25" s="203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2" t="s">
        <v>51</v>
      </c>
      <c r="B27" s="203"/>
      <c r="C27" s="203"/>
      <c r="D27" s="203"/>
      <c r="E27" s="203"/>
      <c r="F27" s="203"/>
      <c r="G27" s="203"/>
      <c r="H27" s="203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2" t="s">
        <v>53</v>
      </c>
      <c r="B29" s="203"/>
      <c r="C29" s="203"/>
      <c r="D29" s="203"/>
      <c r="E29" s="203"/>
      <c r="F29" s="203"/>
      <c r="G29" s="203"/>
      <c r="H29" s="203"/>
    </row>
    <row r="30" spans="1:8" ht="12.75" customHeight="1" x14ac:dyDescent="0.2">
      <c r="A30" s="42"/>
      <c r="B30" s="209" t="s">
        <v>54</v>
      </c>
      <c r="C30" s="210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B2:H2"/>
    <mergeCell ref="D8:H8"/>
    <mergeCell ref="A14:A17"/>
    <mergeCell ref="B14:B17"/>
    <mergeCell ref="C14:C17"/>
    <mergeCell ref="A29:H29"/>
    <mergeCell ref="D15:D17"/>
    <mergeCell ref="A23:H23"/>
    <mergeCell ref="B22:C22"/>
    <mergeCell ref="H15:H17"/>
    <mergeCell ref="D14:H14"/>
    <mergeCell ref="A19:H19"/>
    <mergeCell ref="E15:E17"/>
    <mergeCell ref="B28:C28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P21" sqref="P2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'Объектный сметный расчет '!B2</f>
        <v>Создание системы охранно-пожарной сигнализации производственного дома Лехтинского участка по обслуживанию распредсетей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39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v>9.9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08" t="s">
        <v>41</v>
      </c>
      <c r="C16" s="208" t="s">
        <v>42</v>
      </c>
      <c r="D16" s="195" t="s">
        <v>110</v>
      </c>
      <c r="E16" s="195"/>
      <c r="F16" s="195"/>
      <c r="G16" s="195"/>
      <c r="H16" s="195"/>
    </row>
    <row r="17" spans="1:8" x14ac:dyDescent="0.2">
      <c r="A17" s="199"/>
      <c r="B17" s="208"/>
      <c r="C17" s="208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08"/>
      <c r="C18" s="208"/>
      <c r="D18" s="199"/>
      <c r="E18" s="199"/>
      <c r="F18" s="199"/>
      <c r="G18" s="199"/>
      <c r="H18" s="199"/>
    </row>
    <row r="19" spans="1:8" x14ac:dyDescent="0.2">
      <c r="A19" s="199"/>
      <c r="B19" s="208"/>
      <c r="C19" s="208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6" t="s">
        <v>45</v>
      </c>
      <c r="B21" s="197"/>
      <c r="C21" s="197"/>
      <c r="D21" s="197"/>
      <c r="E21" s="197"/>
      <c r="F21" s="197"/>
      <c r="G21" s="197"/>
      <c r="H21" s="198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76370.979591836731</v>
      </c>
      <c r="E24" s="43">
        <f>'Источник ценовой информации'!H34*H13</f>
        <v>0</v>
      </c>
      <c r="F24" s="76">
        <f>62168/44.1*H13</f>
        <v>13956.081632653062</v>
      </c>
      <c r="G24" s="88">
        <f>'Источник ценовой информации'!H36</f>
        <v>0</v>
      </c>
      <c r="H24" s="43">
        <f>SUM(D24:G24)</f>
        <v>90327.061224489793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9" t="s">
        <v>54</v>
      </c>
      <c r="C27" s="210"/>
      <c r="D27" s="43">
        <f>SUM(D22:D25)</f>
        <v>76370.979591836731</v>
      </c>
      <c r="E27" s="43">
        <f>SUM(E22:E25)</f>
        <v>0</v>
      </c>
      <c r="F27" s="43">
        <f>SUM(F22:F25)</f>
        <v>13956.081632653062</v>
      </c>
      <c r="G27" s="43">
        <f>SUM(G22:G25)</f>
        <v>0</v>
      </c>
      <c r="H27" s="43">
        <f>SUM(D27:G27)</f>
        <v>90327.061224489793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J36" sqref="J3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4" t="str">
        <f>'Объектный сметный расчет 2-12'!B2</f>
        <v>Создание системы охранно-пожарной сигнализации производственного дома Лехтинского участка по обслуживанию распредсетей</v>
      </c>
      <c r="C2" s="205"/>
      <c r="D2" s="205"/>
      <c r="E2" s="205"/>
      <c r="F2" s="205"/>
      <c r="G2" s="205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6" t="s">
        <v>109</v>
      </c>
      <c r="E8" s="207"/>
      <c r="F8" s="207"/>
      <c r="G8" s="207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9.9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</row>
    <row r="15" spans="1:7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08"/>
      <c r="C16" s="208"/>
      <c r="D16" s="199"/>
      <c r="E16" s="199"/>
      <c r="F16" s="199"/>
      <c r="G16" s="199"/>
    </row>
    <row r="17" spans="1:7" x14ac:dyDescent="0.2">
      <c r="A17" s="199"/>
      <c r="B17" s="208"/>
      <c r="C17" s="208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6" t="s">
        <v>45</v>
      </c>
      <c r="B19" s="197"/>
      <c r="C19" s="197"/>
      <c r="D19" s="197"/>
      <c r="E19" s="197"/>
      <c r="F19" s="197"/>
      <c r="G19" s="198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2" t="s">
        <v>47</v>
      </c>
      <c r="B25" s="203"/>
      <c r="C25" s="203"/>
      <c r="D25" s="203"/>
      <c r="E25" s="203"/>
      <c r="F25" s="203"/>
      <c r="G25" s="203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2" t="s">
        <v>49</v>
      </c>
      <c r="B27" s="203"/>
      <c r="C27" s="203"/>
      <c r="D27" s="203"/>
      <c r="E27" s="203"/>
      <c r="F27" s="203"/>
      <c r="G27" s="203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2" t="s">
        <v>51</v>
      </c>
      <c r="B29" s="203"/>
      <c r="C29" s="203"/>
      <c r="D29" s="203"/>
      <c r="E29" s="203"/>
      <c r="F29" s="203"/>
      <c r="G29" s="203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2" t="s">
        <v>53</v>
      </c>
      <c r="B31" s="203"/>
      <c r="C31" s="203"/>
      <c r="D31" s="203"/>
      <c r="E31" s="203"/>
      <c r="F31" s="203"/>
      <c r="G31" s="203"/>
    </row>
    <row r="32" spans="1:7" ht="12.75" customHeight="1" x14ac:dyDescent="0.2">
      <c r="A32" s="42"/>
      <c r="B32" s="209" t="s">
        <v>54</v>
      </c>
      <c r="C32" s="210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226</v>
      </c>
      <c r="B2" s="90" t="s">
        <v>177</v>
      </c>
      <c r="C2" s="91">
        <v>1</v>
      </c>
      <c r="D2" s="217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227</v>
      </c>
      <c r="B4" s="90" t="s">
        <v>177</v>
      </c>
      <c r="C4" s="91">
        <v>1</v>
      </c>
      <c r="D4" s="217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4"/>
      <c r="D5" s="218"/>
      <c r="G5" s="155"/>
    </row>
    <row r="6" spans="1:9" x14ac:dyDescent="0.2">
      <c r="A6" s="213" t="s">
        <v>228</v>
      </c>
      <c r="B6" s="90" t="s">
        <v>177</v>
      </c>
      <c r="C6" s="152">
        <v>2</v>
      </c>
      <c r="D6" s="217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4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">
      <c r="A8" s="213" t="s">
        <v>229</v>
      </c>
      <c r="B8" s="90" t="s">
        <v>177</v>
      </c>
      <c r="C8" s="152">
        <v>1</v>
      </c>
      <c r="D8" s="217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4"/>
      <c r="D9" s="218"/>
      <c r="E9" s="47"/>
      <c r="F9" s="47"/>
      <c r="G9" s="156"/>
    </row>
    <row r="10" spans="1:9" x14ac:dyDescent="0.2">
      <c r="A10" s="213" t="s">
        <v>230</v>
      </c>
      <c r="B10" s="90" t="s">
        <v>177</v>
      </c>
      <c r="C10" s="152">
        <v>1</v>
      </c>
      <c r="D10" s="217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">
      <c r="A12" s="213" t="s">
        <v>231</v>
      </c>
      <c r="B12" s="90" t="s">
        <v>177</v>
      </c>
      <c r="C12" s="152">
        <v>1</v>
      </c>
      <c r="D12" s="217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4"/>
      <c r="D13" s="218"/>
      <c r="E13" s="47"/>
      <c r="F13" s="47"/>
      <c r="G13" s="156"/>
    </row>
    <row r="14" spans="1:9" x14ac:dyDescent="0.2">
      <c r="A14" s="213" t="s">
        <v>232</v>
      </c>
      <c r="B14" s="90" t="s">
        <v>177</v>
      </c>
      <c r="C14" s="152">
        <v>1</v>
      </c>
      <c r="D14" s="217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">
      <c r="A16" s="213" t="s">
        <v>233</v>
      </c>
      <c r="B16" s="90" t="s">
        <v>177</v>
      </c>
      <c r="C16" s="152">
        <v>1</v>
      </c>
      <c r="D16" s="217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4"/>
      <c r="D17" s="218"/>
      <c r="E17" s="47"/>
      <c r="F17" s="47"/>
      <c r="G17" s="156"/>
    </row>
    <row r="18" spans="1:8" x14ac:dyDescent="0.2">
      <c r="A18" s="213" t="s">
        <v>234</v>
      </c>
      <c r="B18" s="90" t="s">
        <v>177</v>
      </c>
      <c r="C18" s="152">
        <v>16</v>
      </c>
      <c r="D18" s="217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">
      <c r="A20" s="213" t="s">
        <v>235</v>
      </c>
      <c r="B20" s="90" t="s">
        <v>177</v>
      </c>
      <c r="C20" s="152">
        <v>3</v>
      </c>
      <c r="D20" s="217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4"/>
      <c r="D21" s="218"/>
      <c r="E21" s="47"/>
      <c r="F21" s="47"/>
      <c r="G21" s="156"/>
    </row>
    <row r="22" spans="1:8" x14ac:dyDescent="0.2">
      <c r="A22" s="213" t="s">
        <v>236</v>
      </c>
      <c r="B22" s="90" t="s">
        <v>177</v>
      </c>
      <c r="C22" s="152">
        <v>2</v>
      </c>
      <c r="D22" s="217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">
      <c r="A24" s="213" t="s">
        <v>237</v>
      </c>
      <c r="B24" s="90" t="s">
        <v>177</v>
      </c>
      <c r="C24" s="152">
        <v>1</v>
      </c>
      <c r="D24" s="217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4"/>
      <c r="D25" s="218"/>
      <c r="E25" s="47"/>
      <c r="F25" s="47"/>
      <c r="G25" s="156"/>
    </row>
    <row r="26" spans="1:8" x14ac:dyDescent="0.2">
      <c r="A26" s="213" t="s">
        <v>238</v>
      </c>
      <c r="B26" s="90" t="s">
        <v>177</v>
      </c>
      <c r="C26" s="152">
        <v>4</v>
      </c>
      <c r="D26" s="217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4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">
      <c r="A28" s="213" t="s">
        <v>239</v>
      </c>
      <c r="B28" s="90" t="s">
        <v>177</v>
      </c>
      <c r="C28" s="152">
        <v>1</v>
      </c>
      <c r="D28" s="217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4"/>
      <c r="B29" s="90" t="s">
        <v>177</v>
      </c>
      <c r="D29" s="218"/>
      <c r="E29" s="47"/>
      <c r="F29" s="47"/>
      <c r="G29" s="156"/>
    </row>
    <row r="30" spans="1:8" x14ac:dyDescent="0.2">
      <c r="A30" s="213" t="s">
        <v>240</v>
      </c>
      <c r="B30" s="90" t="s">
        <v>177</v>
      </c>
      <c r="C30" s="152">
        <v>1</v>
      </c>
      <c r="D30" s="217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4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">
      <c r="A32" s="213" t="s">
        <v>241</v>
      </c>
      <c r="B32" s="90" t="s">
        <v>177</v>
      </c>
      <c r="C32" s="152">
        <v>1</v>
      </c>
      <c r="D32" s="217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4"/>
      <c r="B33" s="90" t="s">
        <v>177</v>
      </c>
      <c r="D33" s="218"/>
      <c r="E33" s="47"/>
      <c r="F33" s="47"/>
      <c r="G33" s="156"/>
    </row>
    <row r="34" spans="1:8" x14ac:dyDescent="0.2">
      <c r="A34" s="213" t="s">
        <v>242</v>
      </c>
      <c r="B34" s="90" t="s">
        <v>177</v>
      </c>
      <c r="C34" s="152">
        <v>1</v>
      </c>
      <c r="D34" s="217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4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">
      <c r="A36" s="213" t="s">
        <v>243</v>
      </c>
      <c r="B36" s="90" t="s">
        <v>177</v>
      </c>
      <c r="C36" s="152">
        <v>15</v>
      </c>
      <c r="D36" s="217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4"/>
      <c r="D37" s="218"/>
      <c r="E37" s="47"/>
      <c r="F37" s="47"/>
      <c r="G37" s="156"/>
    </row>
    <row r="38" spans="1:8" x14ac:dyDescent="0.2">
      <c r="A38" s="213" t="s">
        <v>244</v>
      </c>
      <c r="B38" s="90" t="s">
        <v>177</v>
      </c>
      <c r="C38" s="152">
        <v>8</v>
      </c>
      <c r="D38" s="217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">
      <c r="A40" s="213" t="s">
        <v>245</v>
      </c>
      <c r="B40" s="90" t="s">
        <v>177</v>
      </c>
      <c r="C40" s="152">
        <v>6</v>
      </c>
      <c r="D40" s="217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4"/>
      <c r="D41" s="218"/>
      <c r="E41" s="47"/>
      <c r="F41" s="47"/>
      <c r="G41" s="156"/>
    </row>
    <row r="42" spans="1:8" x14ac:dyDescent="0.2">
      <c r="A42" s="213" t="s">
        <v>246</v>
      </c>
      <c r="B42" s="90" t="s">
        <v>177</v>
      </c>
      <c r="C42" s="152">
        <v>3</v>
      </c>
      <c r="D42" s="217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">
      <c r="A44" s="213" t="s">
        <v>247</v>
      </c>
      <c r="B44" s="90" t="s">
        <v>177</v>
      </c>
      <c r="C44" s="152">
        <v>1</v>
      </c>
      <c r="D44" s="217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4"/>
      <c r="D45" s="218"/>
      <c r="E45" s="47"/>
      <c r="F45" s="47"/>
      <c r="G45" s="156"/>
    </row>
    <row r="46" spans="1:8" x14ac:dyDescent="0.2">
      <c r="A46" s="213" t="s">
        <v>248</v>
      </c>
      <c r="B46" s="90" t="s">
        <v>177</v>
      </c>
      <c r="C46" s="152">
        <v>1</v>
      </c>
      <c r="D46" s="217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" customHeight="1" x14ac:dyDescent="0.2">
      <c r="A48" s="215" t="s">
        <v>249</v>
      </c>
      <c r="B48" s="90" t="s">
        <v>177</v>
      </c>
      <c r="C48" s="152">
        <v>3</v>
      </c>
      <c r="D48" s="217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6"/>
      <c r="D49" s="218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31" t="s">
        <v>123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4" t="s">
        <v>0</v>
      </c>
      <c r="B6" s="224" t="s">
        <v>124</v>
      </c>
      <c r="C6" s="233" t="s">
        <v>102</v>
      </c>
      <c r="D6" s="233" t="s">
        <v>125</v>
      </c>
      <c r="E6" s="236" t="s">
        <v>126</v>
      </c>
      <c r="F6" s="239" t="s">
        <v>127</v>
      </c>
      <c r="G6" s="240"/>
      <c r="H6" s="227" t="s">
        <v>128</v>
      </c>
      <c r="I6" s="241"/>
      <c r="J6" s="241"/>
      <c r="K6" s="241"/>
      <c r="L6" s="241"/>
      <c r="M6" s="241"/>
      <c r="N6" s="241"/>
      <c r="O6" s="241"/>
      <c r="P6" s="241"/>
      <c r="Q6" s="228"/>
      <c r="R6" s="224" t="s">
        <v>129</v>
      </c>
      <c r="S6" s="224" t="s">
        <v>130</v>
      </c>
      <c r="T6" s="224" t="s">
        <v>131</v>
      </c>
      <c r="U6" s="224" t="s">
        <v>132</v>
      </c>
    </row>
    <row r="7" spans="1:21" ht="15.75" thickBot="1" x14ac:dyDescent="0.25">
      <c r="A7" s="225"/>
      <c r="B7" s="225"/>
      <c r="C7" s="234"/>
      <c r="D7" s="234"/>
      <c r="E7" s="237"/>
      <c r="F7" s="227" t="s">
        <v>133</v>
      </c>
      <c r="G7" s="228"/>
      <c r="H7" s="227"/>
      <c r="I7" s="228"/>
      <c r="J7" s="229"/>
      <c r="K7" s="230"/>
      <c r="L7" s="229"/>
      <c r="M7" s="230"/>
      <c r="N7" s="229" t="s">
        <v>133</v>
      </c>
      <c r="O7" s="230"/>
      <c r="P7" s="229" t="s">
        <v>133</v>
      </c>
      <c r="Q7" s="230"/>
      <c r="R7" s="225"/>
      <c r="S7" s="225"/>
      <c r="T7" s="225"/>
      <c r="U7" s="225"/>
    </row>
    <row r="8" spans="1:21" ht="45.75" thickBot="1" x14ac:dyDescent="0.25">
      <c r="A8" s="226"/>
      <c r="B8" s="226"/>
      <c r="C8" s="235"/>
      <c r="D8" s="235"/>
      <c r="E8" s="23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6"/>
      <c r="S8" s="226"/>
      <c r="T8" s="226"/>
      <c r="U8" s="226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2" t="s">
        <v>140</v>
      </c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1" t="s">
        <v>143</v>
      </c>
      <c r="B18" s="221"/>
      <c r="C18" s="221"/>
      <c r="D18" s="221"/>
      <c r="E18" s="221"/>
      <c r="F18" s="114"/>
      <c r="G18" s="114"/>
      <c r="H18" s="124"/>
      <c r="I18" s="124"/>
      <c r="J18" s="75"/>
      <c r="K18" s="223"/>
      <c r="L18" s="223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19" t="s">
        <v>144</v>
      </c>
      <c r="I19" s="219"/>
      <c r="J19" s="127"/>
      <c r="K19" s="219" t="s">
        <v>145</v>
      </c>
      <c r="L19" s="219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1" t="s">
        <v>146</v>
      </c>
      <c r="B20" s="221"/>
      <c r="C20" s="221"/>
      <c r="D20" s="221"/>
      <c r="E20" s="221"/>
      <c r="F20" s="114"/>
      <c r="G20" s="114"/>
      <c r="H20" s="124"/>
      <c r="I20" s="124"/>
      <c r="J20" s="75"/>
      <c r="K20" s="223"/>
      <c r="L20" s="223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19" t="s">
        <v>144</v>
      </c>
      <c r="I21" s="219"/>
      <c r="J21" s="75"/>
      <c r="K21" s="219" t="s">
        <v>145</v>
      </c>
      <c r="L21" s="219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0" t="s">
        <v>225</v>
      </c>
      <c r="B22" s="221"/>
      <c r="C22" s="221"/>
      <c r="D22" s="221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8" t="s">
        <v>169</v>
      </c>
      <c r="D3" s="248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9" t="s">
        <v>150</v>
      </c>
      <c r="C9" s="249"/>
      <c r="D9" s="249"/>
    </row>
    <row r="10" spans="2:4" ht="15.75" x14ac:dyDescent="0.2">
      <c r="B10" s="249" t="s">
        <v>151</v>
      </c>
      <c r="C10" s="249"/>
      <c r="D10" s="249"/>
    </row>
    <row r="11" spans="2:4" ht="15.75" x14ac:dyDescent="0.2">
      <c r="B11" s="249" t="s">
        <v>152</v>
      </c>
      <c r="C11" s="249"/>
      <c r="D11" s="249"/>
    </row>
    <row r="12" spans="2:4" ht="15.75" x14ac:dyDescent="0.2">
      <c r="B12" s="135"/>
    </row>
    <row r="13" spans="2:4" ht="15.75" x14ac:dyDescent="0.2">
      <c r="B13" s="249" t="s">
        <v>153</v>
      </c>
      <c r="C13" s="249"/>
      <c r="D13" s="249"/>
    </row>
    <row r="14" spans="2:4" ht="15.75" x14ac:dyDescent="0.2">
      <c r="B14" s="136"/>
    </row>
    <row r="15" spans="2:4" ht="87.75" customHeight="1" x14ac:dyDescent="0.2">
      <c r="B15" s="242" t="str">
        <f>'ССР 4 кв. 2015 '!C12</f>
        <v>Создание системы охранно-пожарной сигнализации производственного дома Лехтинского участка по обслуживанию распредсетей</v>
      </c>
      <c r="C15" s="242"/>
      <c r="D15" s="242"/>
    </row>
    <row r="16" spans="2:4" ht="15.75" x14ac:dyDescent="0.2">
      <c r="B16" s="243" t="str">
        <f>"ИП "&amp;'Сводка затрат'!C7</f>
        <v>ИП 000-32-1-06.10-0003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2022-01-28T14:44:13Z</dcterms:modified>
</cp:coreProperties>
</file>